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Heizung" sheetId="8" r:id="rId1"/>
    <sheet name="Warmwasser" sheetId="9" r:id="rId2"/>
    <sheet name="Gegenüberstellung" sheetId="10" r:id="rId3"/>
    <sheet name="Kältemittel" sheetId="11" r:id="rId4"/>
  </sheets>
  <calcPr calcId="145621"/>
</workbook>
</file>

<file path=xl/calcChain.xml><?xml version="1.0" encoding="utf-8"?>
<calcChain xmlns="http://schemas.openxmlformats.org/spreadsheetml/2006/main">
  <c r="C9" i="11" l="1"/>
  <c r="D9" i="11"/>
  <c r="E9" i="11"/>
  <c r="B9" i="11"/>
  <c r="F7" i="9"/>
  <c r="D7" i="9"/>
  <c r="E7" i="9"/>
  <c r="G7" i="9" s="1"/>
  <c r="C6" i="9"/>
  <c r="C8" i="9" s="1"/>
  <c r="D6" i="9"/>
  <c r="D8" i="9" s="1"/>
  <c r="E6" i="9"/>
  <c r="E8" i="9" s="1"/>
  <c r="F6" i="9"/>
  <c r="F8" i="9" s="1"/>
  <c r="G6" i="9"/>
  <c r="G8" i="9" s="1"/>
  <c r="B6" i="9"/>
  <c r="B8" i="9" s="1"/>
  <c r="F9" i="10"/>
  <c r="F11" i="10" s="1"/>
  <c r="E9" i="10"/>
  <c r="E11" i="10" s="1"/>
  <c r="D9" i="10"/>
  <c r="D11" i="10" s="1"/>
  <c r="F8" i="10"/>
  <c r="F10" i="10" s="1"/>
  <c r="E8" i="10"/>
  <c r="E10" i="10" s="1"/>
  <c r="D8" i="10"/>
  <c r="D10" i="10" s="1"/>
  <c r="D12" i="10" l="1"/>
  <c r="E12" i="10"/>
  <c r="F12" i="10"/>
  <c r="E12" i="8" l="1"/>
  <c r="C17" i="8" s="1"/>
  <c r="D17" i="8" s="1"/>
  <c r="E10" i="8"/>
  <c r="C16" i="8" s="1"/>
  <c r="D16" i="8" s="1"/>
  <c r="C5" i="8" l="1"/>
  <c r="D5" i="8" s="1"/>
  <c r="C4" i="8"/>
  <c r="D4" i="8" s="1"/>
  <c r="C13" i="8" l="1"/>
  <c r="D13" i="8" s="1"/>
  <c r="C14" i="8"/>
  <c r="D14" i="8" s="1"/>
</calcChain>
</file>

<file path=xl/comments1.xml><?xml version="1.0" encoding="utf-8"?>
<comments xmlns="http://schemas.openxmlformats.org/spreadsheetml/2006/main">
  <authors>
    <author>Christof Drexel</author>
  </authors>
  <commentList>
    <comment ref="B6" authorId="0">
      <text>
        <r>
          <rPr>
            <b/>
            <sz val="9"/>
            <color indexed="81"/>
            <rFont val="Tahoma"/>
            <family val="2"/>
          </rPr>
          <t>Durchschnitt des heutigen Mix</t>
        </r>
      </text>
    </comment>
    <comment ref="C6" authorId="0">
      <text>
        <r>
          <rPr>
            <b/>
            <sz val="9"/>
            <color indexed="81"/>
            <rFont val="Tahoma"/>
            <family val="2"/>
          </rPr>
          <t>Zukünftiger Mix, heute verfügbar</t>
        </r>
      </text>
    </comment>
  </commentList>
</comments>
</file>

<file path=xl/sharedStrings.xml><?xml version="1.0" encoding="utf-8"?>
<sst xmlns="http://schemas.openxmlformats.org/spreadsheetml/2006/main" count="73" uniqueCount="59">
  <si>
    <t>Quellen: siehe Buch, Anhang, Datenquellen</t>
  </si>
  <si>
    <t>Beheizung des Gebäudes</t>
  </si>
  <si>
    <t>kWh/m²a</t>
  </si>
  <si>
    <t>Warmwasser</t>
  </si>
  <si>
    <t>Heizwärmebedarf</t>
  </si>
  <si>
    <t>Heizwärmebedarf in kWh/m²a</t>
  </si>
  <si>
    <t>Nachhaltig gebaut (wesentliche Eckpfeiler siehe Buch)</t>
  </si>
  <si>
    <t>Nachhaltig gebaut, mit Komfortlüftung</t>
  </si>
  <si>
    <t>Ersatz der durchschnittlichen Gebäudetechnik durch gute Wärmepumpe:</t>
  </si>
  <si>
    <t>g CO2 pro kWh</t>
  </si>
  <si>
    <t>Spezifische Emission Bestand</t>
  </si>
  <si>
    <t xml:space="preserve"> -</t>
  </si>
  <si>
    <t>Jahresarbeitszahl einer "guten" Wärmepumpenheizung</t>
  </si>
  <si>
    <t>Jahresarbeitszahl einer "sehr guten" Wärmepumpenheizung</t>
  </si>
  <si>
    <t>Nachhaltig gebaut, mit Komfortlüftung; mit guter Wärmepumpe</t>
  </si>
  <si>
    <t>Nachhaltig gebaut, mit Komfortlüftung; mit sehr guter Wärmepumpe</t>
  </si>
  <si>
    <t>Emission Heizung bei 45 m² WNF pro Person (siehe Lebensstil Bauen und Wohnen); in kg CO2 pro Person und Jahr</t>
  </si>
  <si>
    <t>Bestand, Durchschnitt; heutiger Mix an Gebäudetechnik</t>
  </si>
  <si>
    <t>Spezifische Emission elektrische Energie, EU-28; allerdings um 50% erhöht für Bezug im Winter</t>
  </si>
  <si>
    <t>Zum Vergleich: "gute Technik im schlechten Gebäude":</t>
  </si>
  <si>
    <t>Durchschnittlicher Bestand; mit guter Wärmepumpe</t>
  </si>
  <si>
    <t>Durchschnittlicher Bestand; mit sehr guter Wärmepumpe</t>
  </si>
  <si>
    <t>Veränderung gegenüber Bestand</t>
  </si>
  <si>
    <t>Spezifische Emission der "guten" Wärmepumpenheizung, bezogen auf den Heizwärmebedarf</t>
  </si>
  <si>
    <t>Spezifische Emission der "sehr guten" Wärmepumpenheizung, bezogen auf den Heizwärmebedarf</t>
  </si>
  <si>
    <t>kg/m²a</t>
  </si>
  <si>
    <t>Gegenüberstellung verschiedener Gebäudequalitäten: jeweils erforderliche Technik, um dasselbe Emissionsniveau zu erreichen</t>
  </si>
  <si>
    <t>Eingesetztes Heizsystem</t>
  </si>
  <si>
    <t>Fortluft-Wärmepumpe für Zulufterwärmung und Warmwasser; elektrische Vorwärmung der Außenluft</t>
  </si>
  <si>
    <t>Außenluftwärmepumpe für Fußbodenheizung und Warmwasser, drehzahlgeregelt, mit Dampfeinspritzung und Heißgasnutzung</t>
  </si>
  <si>
    <t>Sole-Wärmepumpe für Fußbodenheizung und Warmwasser, drehzahlgeregelt, mit Tiefenbohrung, zusätzlich Solaranlage für Warmwasser, Deckungsgrad 40%</t>
  </si>
  <si>
    <t>Jahresarbeitszahl Warmwasser, resultierend aus der Art der Wärmequelle</t>
  </si>
  <si>
    <t>Jahresarbeitszahl Heizung, resultierend aus der Art der  Wärmequelle und -senke</t>
  </si>
  <si>
    <t>Elektrische Energie Heizung</t>
  </si>
  <si>
    <t>Elektrische Energie Warmwasser</t>
  </si>
  <si>
    <t>CO2 Heizung (Winter; spezifische Emission um 50% gegenüber Jahresschnitt erhöht --&gt; g/kWh)</t>
  </si>
  <si>
    <t>CO2 Heizung (ganzjährig;  spezifische Emission ~ Jahresschnitt --&gt; g/kWh)</t>
  </si>
  <si>
    <t>CO2 Summe (alle gleichwertig)</t>
  </si>
  <si>
    <t>rein elektrisch</t>
  </si>
  <si>
    <t>elektrisch + Solar 50%</t>
  </si>
  <si>
    <t>Verluste</t>
  </si>
  <si>
    <t>Energiebedarf Warmwasser in kWh pro Tag und Person</t>
  </si>
  <si>
    <t>Technik Warmwasser:</t>
  </si>
  <si>
    <t>Heutiger Mix</t>
  </si>
  <si>
    <t>(Dezentrale) Wärmepumpe, JAZ 3</t>
  </si>
  <si>
    <t>Wärmepumpe + Solar 50%</t>
  </si>
  <si>
    <t>Energiebedarf inkl. Verluste in kWh pro Tag und Person</t>
  </si>
  <si>
    <t>Spezifische Emission in g CO2 pro kWh</t>
  </si>
  <si>
    <t>Emission in kg CO2 pro Person und Jahr</t>
  </si>
  <si>
    <t>Wärmepumpe + Wärmerück-gewinnung 40%</t>
  </si>
  <si>
    <t>Treibhausgasemissionen durch Kältemittel in Wärmepumpen</t>
  </si>
  <si>
    <t>Wärmepumpe wird genutzt für:</t>
  </si>
  <si>
    <t>Mehrfamilienhaus, 20 Personen</t>
  </si>
  <si>
    <t>Kältemittelfüllmenge in kg</t>
  </si>
  <si>
    <t>Global Warming Potential des Kältemittels</t>
  </si>
  <si>
    <t>aufgeteilt auf Personen:</t>
  </si>
  <si>
    <t>aufgeteilt auf Jahre (Inhalt entweicht in dieser Zeit einmal vollständig):</t>
  </si>
  <si>
    <t>Zweipersonen-haushalt</t>
  </si>
  <si>
    <t>Emission in kg CO2-Äquivalent pro Person und Jahr: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</si>
</sst>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0" fillId="0" borderId="0" xfId="0" applyFont="1"/>
    <xf numFmtId="3" fontId="0" fillId="0" borderId="0" xfId="0" applyNumberFormat="1"/>
    <xf numFmtId="0" fontId="0" fillId="0" borderId="0" xfId="0" applyAlignment="1">
      <alignment horizontal="right"/>
    </xf>
    <xf numFmtId="0" fontId="2" fillId="0" borderId="0" xfId="0" applyFont="1"/>
    <xf numFmtId="0" fontId="0" fillId="0" borderId="0" xfId="0" applyFont="1" applyAlignment="1">
      <alignment horizontal="center"/>
    </xf>
    <xf numFmtId="3" fontId="2" fillId="0" borderId="0" xfId="0" applyNumberFormat="1" applyFont="1"/>
    <xf numFmtId="0" fontId="3" fillId="0" borderId="0" xfId="0" applyFont="1"/>
    <xf numFmtId="3" fontId="3" fillId="0" borderId="0" xfId="0" applyNumberFormat="1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wrapText="1"/>
    </xf>
    <xf numFmtId="9" fontId="0" fillId="0" borderId="0" xfId="1" applyFont="1"/>
    <xf numFmtId="164" fontId="0" fillId="0" borderId="0" xfId="0" applyNumberFormat="1" applyFont="1"/>
    <xf numFmtId="0" fontId="2" fillId="0" borderId="0" xfId="0" applyFont="1" applyAlignment="1">
      <alignment wrapText="1"/>
    </xf>
    <xf numFmtId="164" fontId="2" fillId="0" borderId="0" xfId="0" applyNumberFormat="1" applyFont="1"/>
    <xf numFmtId="1" fontId="1" fillId="0" borderId="0" xfId="0" applyNumberFormat="1" applyFont="1"/>
    <xf numFmtId="1" fontId="0" fillId="0" borderId="0" xfId="0" applyNumberFormat="1" applyFont="1"/>
    <xf numFmtId="0" fontId="1" fillId="0" borderId="0" xfId="0" applyFont="1" applyAlignment="1">
      <alignment wrapText="1"/>
    </xf>
    <xf numFmtId="0" fontId="3" fillId="0" borderId="0" xfId="0" applyFont="1" applyAlignment="1">
      <alignment wrapText="1"/>
    </xf>
    <xf numFmtId="1" fontId="2" fillId="0" borderId="0" xfId="0" applyNumberFormat="1" applyFont="1"/>
    <xf numFmtId="0" fontId="0" fillId="0" borderId="0" xfId="0" applyFont="1" applyAlignment="1">
      <alignment textRotation="90" wrapText="1"/>
    </xf>
    <xf numFmtId="0" fontId="0" fillId="0" borderId="1" xfId="0" applyBorder="1" applyAlignment="1">
      <alignment wrapText="1"/>
    </xf>
    <xf numFmtId="0" fontId="0" fillId="0" borderId="1" xfId="0" applyBorder="1"/>
    <xf numFmtId="164" fontId="0" fillId="0" borderId="1" xfId="0" applyNumberFormat="1" applyBorder="1"/>
    <xf numFmtId="2" fontId="0" fillId="0" borderId="1" xfId="0" applyNumberFormat="1" applyBorder="1"/>
    <xf numFmtId="1" fontId="0" fillId="0" borderId="1" xfId="0" applyNumberFormat="1" applyBorder="1"/>
    <xf numFmtId="0" fontId="0" fillId="0" borderId="1" xfId="0" applyBorder="1" applyAlignment="1">
      <alignment vertical="top" wrapText="1"/>
    </xf>
    <xf numFmtId="0" fontId="0" fillId="0" borderId="0" xfId="0" applyAlignment="1">
      <alignment vertical="top" wrapText="1"/>
    </xf>
    <xf numFmtId="2" fontId="0" fillId="0" borderId="0" xfId="0" applyNumberFormat="1"/>
    <xf numFmtId="9" fontId="0" fillId="0" borderId="0" xfId="0" applyNumberFormat="1"/>
    <xf numFmtId="0" fontId="0" fillId="0" borderId="0" xfId="0" applyFont="1" applyAlignment="1">
      <alignment horizontal="right" wrapText="1"/>
    </xf>
    <xf numFmtId="1" fontId="0" fillId="0" borderId="0" xfId="0" applyNumberFormat="1" applyFont="1" applyAlignment="1">
      <alignment wrapText="1"/>
    </xf>
    <xf numFmtId="1" fontId="0" fillId="0" borderId="0" xfId="0" applyNumberFormat="1"/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tabSelected="1" zoomScaleNormal="100" workbookViewId="0">
      <selection activeCell="C8" sqref="C8"/>
    </sheetView>
  </sheetViews>
  <sheetFormatPr baseColWidth="10" defaultRowHeight="15" x14ac:dyDescent="0.25"/>
  <cols>
    <col min="1" max="1" width="88.42578125" style="1" bestFit="1" customWidth="1"/>
    <col min="2" max="2" width="7.5703125" style="5" customWidth="1"/>
    <col min="3" max="3" width="14.85546875" customWidth="1"/>
    <col min="4" max="4" width="7.7109375" customWidth="1"/>
    <col min="5" max="5" width="5.7109375" customWidth="1"/>
    <col min="6" max="6" width="14.5703125" bestFit="1" customWidth="1"/>
  </cols>
  <sheetData>
    <row r="1" spans="1:6" s="2" customFormat="1" x14ac:dyDescent="0.25">
      <c r="A1" s="19"/>
      <c r="D1" s="11"/>
    </row>
    <row r="2" spans="1:6" s="3" customFormat="1" ht="135" customHeight="1" x14ac:dyDescent="0.25">
      <c r="A2" s="19" t="s">
        <v>1</v>
      </c>
      <c r="B2" s="22" t="s">
        <v>5</v>
      </c>
      <c r="C2" s="22" t="s">
        <v>16</v>
      </c>
      <c r="D2" s="22" t="s">
        <v>22</v>
      </c>
    </row>
    <row r="3" spans="1:6" s="3" customFormat="1" x14ac:dyDescent="0.25">
      <c r="A3" s="3" t="s">
        <v>17</v>
      </c>
      <c r="B3" s="3">
        <v>110</v>
      </c>
      <c r="C3" s="3">
        <v>1285</v>
      </c>
    </row>
    <row r="4" spans="1:6" s="3" customFormat="1" x14ac:dyDescent="0.25">
      <c r="A4" s="3" t="s">
        <v>6</v>
      </c>
      <c r="B4" s="3">
        <v>30</v>
      </c>
      <c r="C4" s="18">
        <f>B4/B3*C3</f>
        <v>350.45454545454544</v>
      </c>
      <c r="D4" s="13">
        <f>C4/C$3-1</f>
        <v>-0.72727272727272729</v>
      </c>
    </row>
    <row r="5" spans="1:6" s="3" customFormat="1" x14ac:dyDescent="0.25">
      <c r="A5" s="3" t="s">
        <v>7</v>
      </c>
      <c r="B5" s="3">
        <v>15</v>
      </c>
      <c r="C5" s="18">
        <f>B5/B3*C3</f>
        <v>175.22727272727272</v>
      </c>
      <c r="D5" s="13">
        <f>C5/C$3-1</f>
        <v>-0.86363636363636365</v>
      </c>
    </row>
    <row r="6" spans="1:6" s="3" customFormat="1" x14ac:dyDescent="0.25">
      <c r="A6" s="6" t="s">
        <v>8</v>
      </c>
      <c r="B6" s="7"/>
    </row>
    <row r="7" spans="1:6" s="3" customFormat="1" x14ac:dyDescent="0.25">
      <c r="A7" s="6" t="s">
        <v>10</v>
      </c>
      <c r="B7" s="7"/>
      <c r="E7" s="6">
        <v>260</v>
      </c>
      <c r="F7" s="21" t="s">
        <v>9</v>
      </c>
    </row>
    <row r="8" spans="1:6" s="3" customFormat="1" x14ac:dyDescent="0.25">
      <c r="A8" s="6" t="s">
        <v>18</v>
      </c>
      <c r="B8" s="7"/>
      <c r="E8" s="6">
        <v>600</v>
      </c>
      <c r="F8" s="21" t="s">
        <v>9</v>
      </c>
    </row>
    <row r="9" spans="1:6" s="3" customFormat="1" x14ac:dyDescent="0.25">
      <c r="A9" s="6" t="s">
        <v>12</v>
      </c>
      <c r="B9" s="7"/>
      <c r="E9" s="6">
        <v>4</v>
      </c>
      <c r="F9" s="21" t="s">
        <v>11</v>
      </c>
    </row>
    <row r="10" spans="1:6" s="3" customFormat="1" x14ac:dyDescent="0.25">
      <c r="A10" s="6" t="s">
        <v>23</v>
      </c>
      <c r="B10" s="7"/>
      <c r="E10" s="6">
        <f>E8/E9</f>
        <v>150</v>
      </c>
      <c r="F10" s="21" t="s">
        <v>9</v>
      </c>
    </row>
    <row r="11" spans="1:6" s="3" customFormat="1" x14ac:dyDescent="0.25">
      <c r="A11" s="6" t="s">
        <v>13</v>
      </c>
      <c r="B11" s="7"/>
      <c r="E11" s="6">
        <v>5</v>
      </c>
      <c r="F11" s="21" t="s">
        <v>11</v>
      </c>
    </row>
    <row r="12" spans="1:6" s="3" customFormat="1" x14ac:dyDescent="0.25">
      <c r="A12" s="6" t="s">
        <v>24</v>
      </c>
      <c r="B12" s="7"/>
      <c r="E12" s="6">
        <f>E8/E11</f>
        <v>120</v>
      </c>
      <c r="F12" s="21" t="s">
        <v>9</v>
      </c>
    </row>
    <row r="13" spans="1:6" s="3" customFormat="1" x14ac:dyDescent="0.25">
      <c r="A13" s="3" t="s">
        <v>14</v>
      </c>
      <c r="B13" s="3">
        <v>15</v>
      </c>
      <c r="C13" s="18">
        <f>C5/E7*E10</f>
        <v>101.09265734265735</v>
      </c>
      <c r="D13" s="13">
        <f>C13/C$3-1</f>
        <v>-0.92132867132867136</v>
      </c>
    </row>
    <row r="14" spans="1:6" s="3" customFormat="1" x14ac:dyDescent="0.25">
      <c r="A14" s="3" t="s">
        <v>15</v>
      </c>
      <c r="B14" s="3">
        <v>15</v>
      </c>
      <c r="C14" s="18">
        <f>C5/E7*E12</f>
        <v>80.87412587412588</v>
      </c>
      <c r="D14" s="13">
        <f>C14/C$3-1</f>
        <v>-0.93706293706293708</v>
      </c>
    </row>
    <row r="15" spans="1:6" s="3" customFormat="1" x14ac:dyDescent="0.25">
      <c r="A15" s="6" t="s">
        <v>19</v>
      </c>
      <c r="C15" s="18"/>
      <c r="D15" s="7"/>
    </row>
    <row r="16" spans="1:6" s="3" customFormat="1" x14ac:dyDescent="0.25">
      <c r="A16" s="3" t="s">
        <v>20</v>
      </c>
      <c r="B16" s="3">
        <v>110</v>
      </c>
      <c r="C16" s="18">
        <f>C3/E7*E10</f>
        <v>741.34615384615392</v>
      </c>
      <c r="D16" s="13">
        <f>C16/C$3-1</f>
        <v>-0.42307692307692302</v>
      </c>
    </row>
    <row r="17" spans="1:6" s="3" customFormat="1" x14ac:dyDescent="0.25">
      <c r="A17" s="3" t="s">
        <v>21</v>
      </c>
      <c r="B17" s="3">
        <v>110</v>
      </c>
      <c r="C17" s="18">
        <f>C3/E7*E12</f>
        <v>593.07692307692309</v>
      </c>
      <c r="D17" s="13">
        <f>C17/C$3-1</f>
        <v>-0.53846153846153844</v>
      </c>
    </row>
    <row r="18" spans="1:6" s="3" customFormat="1" x14ac:dyDescent="0.25">
      <c r="C18" s="18"/>
      <c r="D18" s="7"/>
    </row>
    <row r="19" spans="1:6" s="3" customFormat="1" x14ac:dyDescent="0.25">
      <c r="C19" s="18"/>
      <c r="D19" s="7"/>
    </row>
    <row r="20" spans="1:6" s="6" customFormat="1" x14ac:dyDescent="0.25">
      <c r="A20" s="19"/>
      <c r="B20" s="17"/>
      <c r="C20" s="2"/>
      <c r="F20" s="16"/>
    </row>
    <row r="21" spans="1:6" s="6" customFormat="1" x14ac:dyDescent="0.25"/>
    <row r="22" spans="1:6" s="6" customFormat="1" x14ac:dyDescent="0.25"/>
    <row r="23" spans="1:6" s="6" customFormat="1" x14ac:dyDescent="0.25"/>
    <row r="24" spans="1:6" s="6" customFormat="1" x14ac:dyDescent="0.25"/>
    <row r="25" spans="1:6" s="6" customFormat="1" x14ac:dyDescent="0.25"/>
    <row r="26" spans="1:6" s="6" customFormat="1" x14ac:dyDescent="0.25"/>
    <row r="27" spans="1:6" s="6" customFormat="1" x14ac:dyDescent="0.25"/>
    <row r="28" spans="1:6" s="6" customFormat="1" x14ac:dyDescent="0.25"/>
    <row r="29" spans="1:6" s="6" customFormat="1" x14ac:dyDescent="0.25"/>
    <row r="30" spans="1:6" s="6" customFormat="1" x14ac:dyDescent="0.25"/>
    <row r="31" spans="1:6" s="6" customFormat="1" x14ac:dyDescent="0.25"/>
    <row r="32" spans="1:6" s="3" customFormat="1" x14ac:dyDescent="0.25"/>
    <row r="33" spans="1:4" s="6" customFormat="1" x14ac:dyDescent="0.25"/>
    <row r="34" spans="1:4" s="6" customFormat="1" x14ac:dyDescent="0.25"/>
    <row r="35" spans="1:4" s="6" customFormat="1" x14ac:dyDescent="0.25"/>
    <row r="36" spans="1:4" s="6" customFormat="1" x14ac:dyDescent="0.25"/>
    <row r="37" spans="1:4" s="3" customFormat="1" x14ac:dyDescent="0.25"/>
    <row r="38" spans="1:4" s="3" customFormat="1" x14ac:dyDescent="0.25"/>
    <row r="39" spans="1:4" s="3" customFormat="1" x14ac:dyDescent="0.25"/>
    <row r="40" spans="1:4" s="3" customFormat="1" x14ac:dyDescent="0.25"/>
    <row r="41" spans="1:4" s="3" customFormat="1" x14ac:dyDescent="0.25">
      <c r="A41" s="15"/>
      <c r="B41" s="8"/>
      <c r="C41" s="6"/>
      <c r="D41" s="7"/>
    </row>
    <row r="42" spans="1:4" s="3" customFormat="1" x14ac:dyDescent="0.25">
      <c r="A42" s="12"/>
      <c r="B42" s="4"/>
      <c r="C42"/>
      <c r="D42" s="7"/>
    </row>
    <row r="43" spans="1:4" s="3" customFormat="1" x14ac:dyDescent="0.25">
      <c r="A43" s="12"/>
      <c r="B43" s="4"/>
      <c r="D43" s="7"/>
    </row>
    <row r="44" spans="1:4" s="3" customFormat="1" x14ac:dyDescent="0.25">
      <c r="A44" s="12"/>
      <c r="B44"/>
      <c r="C44"/>
      <c r="D44" s="7"/>
    </row>
    <row r="45" spans="1:4" x14ac:dyDescent="0.25">
      <c r="A45" s="15"/>
      <c r="B45" s="8"/>
      <c r="C45" s="6"/>
      <c r="D45" s="7"/>
    </row>
    <row r="46" spans="1:4" x14ac:dyDescent="0.25">
      <c r="A46" s="12"/>
      <c r="B46" s="4"/>
      <c r="D46" s="7"/>
    </row>
    <row r="47" spans="1:4" x14ac:dyDescent="0.25">
      <c r="A47" s="12"/>
      <c r="B47" s="4"/>
      <c r="C47" s="3"/>
      <c r="D47" s="7"/>
    </row>
    <row r="48" spans="1:4" s="3" customFormat="1" x14ac:dyDescent="0.25">
      <c r="A48" s="12"/>
      <c r="B48"/>
      <c r="C48"/>
      <c r="D48" s="7"/>
    </row>
    <row r="49" spans="1:4" x14ac:dyDescent="0.25">
      <c r="A49" s="12"/>
      <c r="B49" s="4"/>
    </row>
    <row r="50" spans="1:4" x14ac:dyDescent="0.25">
      <c r="A50" s="12"/>
      <c r="B50" s="4"/>
    </row>
    <row r="51" spans="1:4" x14ac:dyDescent="0.25">
      <c r="A51" s="15"/>
      <c r="B51" s="8"/>
      <c r="C51" s="6"/>
    </row>
    <row r="53" spans="1:4" ht="15" customHeight="1" x14ac:dyDescent="0.25">
      <c r="A53" s="12"/>
      <c r="B53" s="4"/>
      <c r="C53" s="3"/>
    </row>
    <row r="54" spans="1:4" s="3" customFormat="1" x14ac:dyDescent="0.25">
      <c r="A54" s="12"/>
      <c r="B54"/>
      <c r="C54"/>
      <c r="D54" s="7"/>
    </row>
    <row r="55" spans="1:4" x14ac:dyDescent="0.25">
      <c r="A55" s="15"/>
      <c r="B55" s="8"/>
      <c r="C55" s="6"/>
    </row>
    <row r="56" spans="1:4" x14ac:dyDescent="0.25">
      <c r="A56" s="15"/>
      <c r="B56" s="8"/>
      <c r="C56" s="6"/>
    </row>
    <row r="57" spans="1:4" x14ac:dyDescent="0.25">
      <c r="A57" s="20"/>
      <c r="B57" s="10"/>
      <c r="C57" s="9"/>
    </row>
    <row r="59" spans="1:4" x14ac:dyDescent="0.25">
      <c r="A59" s="1" t="s">
        <v>0</v>
      </c>
    </row>
    <row r="64" spans="1:4" s="2" customFormat="1" x14ac:dyDescent="0.25">
      <c r="A64" s="1"/>
      <c r="B64" s="5"/>
      <c r="C64"/>
      <c r="D64"/>
    </row>
    <row r="66" ht="15" customHeight="1" x14ac:dyDescent="0.25"/>
  </sheetData>
  <conditionalFormatting sqref="D4:D5 D13:D14 D16:D17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9"/>
  <sheetViews>
    <sheetView zoomScaleNormal="100" workbookViewId="0">
      <selection activeCell="G12" sqref="G12"/>
    </sheetView>
  </sheetViews>
  <sheetFormatPr baseColWidth="10" defaultColWidth="31.85546875" defaultRowHeight="15" x14ac:dyDescent="0.25"/>
  <cols>
    <col min="1" max="1" width="53.140625" bestFit="1" customWidth="1"/>
    <col min="2" max="6" width="15.7109375" customWidth="1"/>
    <col min="7" max="7" width="16" customWidth="1"/>
  </cols>
  <sheetData>
    <row r="2" spans="1:7" x14ac:dyDescent="0.25">
      <c r="A2" s="19" t="s">
        <v>3</v>
      </c>
    </row>
    <row r="3" spans="1:7" s="12" customFormat="1" ht="45" x14ac:dyDescent="0.25">
      <c r="A3" s="32" t="s">
        <v>42</v>
      </c>
      <c r="B3" s="33" t="s">
        <v>43</v>
      </c>
      <c r="C3" s="1" t="s">
        <v>38</v>
      </c>
      <c r="D3" s="1" t="s">
        <v>39</v>
      </c>
      <c r="E3" s="1" t="s">
        <v>44</v>
      </c>
      <c r="F3" s="1" t="s">
        <v>45</v>
      </c>
      <c r="G3" s="1" t="s">
        <v>49</v>
      </c>
    </row>
    <row r="4" spans="1:7" x14ac:dyDescent="0.25">
      <c r="A4" s="12" t="s">
        <v>41</v>
      </c>
      <c r="B4" s="14">
        <v>1.9</v>
      </c>
      <c r="C4" s="14">
        <v>1.9</v>
      </c>
      <c r="D4" s="14">
        <v>1.9</v>
      </c>
      <c r="E4" s="14">
        <v>1.9</v>
      </c>
      <c r="F4" s="14">
        <v>1.9</v>
      </c>
      <c r="G4" s="14">
        <v>1.9</v>
      </c>
    </row>
    <row r="5" spans="1:7" x14ac:dyDescent="0.25">
      <c r="A5" t="s">
        <v>40</v>
      </c>
      <c r="B5" s="31">
        <v>0.35</v>
      </c>
      <c r="C5" s="31">
        <v>0.3</v>
      </c>
      <c r="D5" s="31">
        <v>0.35</v>
      </c>
      <c r="E5" s="31">
        <v>0.3</v>
      </c>
      <c r="F5" s="31">
        <v>0.35</v>
      </c>
      <c r="G5" s="31">
        <v>0.3</v>
      </c>
    </row>
    <row r="6" spans="1:7" x14ac:dyDescent="0.25">
      <c r="A6" s="12" t="s">
        <v>46</v>
      </c>
      <c r="B6" s="30">
        <f>B4*(1+B5)</f>
        <v>2.5649999999999999</v>
      </c>
      <c r="C6" s="30">
        <f t="shared" ref="C6:G6" si="0">C4*(1+C5)</f>
        <v>2.4699999999999998</v>
      </c>
      <c r="D6" s="30">
        <f t="shared" si="0"/>
        <v>2.5649999999999999</v>
      </c>
      <c r="E6" s="30">
        <f t="shared" si="0"/>
        <v>2.4699999999999998</v>
      </c>
      <c r="F6" s="30">
        <f t="shared" si="0"/>
        <v>2.5649999999999999</v>
      </c>
      <c r="G6" s="30">
        <f t="shared" si="0"/>
        <v>2.4699999999999998</v>
      </c>
    </row>
    <row r="7" spans="1:7" x14ac:dyDescent="0.25">
      <c r="A7" t="s">
        <v>47</v>
      </c>
      <c r="B7">
        <v>280</v>
      </c>
      <c r="C7">
        <v>400</v>
      </c>
      <c r="D7">
        <f>C7*0.55</f>
        <v>220.00000000000003</v>
      </c>
      <c r="E7" s="34">
        <f>C7/3</f>
        <v>133.33333333333334</v>
      </c>
      <c r="F7" s="34">
        <f>E7*0.55</f>
        <v>73.333333333333343</v>
      </c>
      <c r="G7">
        <f>E7*0.6</f>
        <v>80</v>
      </c>
    </row>
    <row r="8" spans="1:7" x14ac:dyDescent="0.25">
      <c r="A8" t="s">
        <v>48</v>
      </c>
      <c r="B8" s="34">
        <f>B6*B7*365/1000</f>
        <v>262.14299999999997</v>
      </c>
      <c r="C8" s="34">
        <f t="shared" ref="C8:G8" si="1">C6*C7*365/1000</f>
        <v>360.61999999999995</v>
      </c>
      <c r="D8" s="34">
        <f t="shared" si="1"/>
        <v>205.96950000000004</v>
      </c>
      <c r="E8" s="34">
        <f t="shared" si="1"/>
        <v>120.20666666666666</v>
      </c>
      <c r="F8" s="34">
        <f t="shared" si="1"/>
        <v>68.656500000000008</v>
      </c>
      <c r="G8" s="34">
        <f t="shared" si="1"/>
        <v>72.123999999999981</v>
      </c>
    </row>
    <row r="9" spans="1:7" x14ac:dyDescent="0.25">
      <c r="A9" s="12"/>
      <c r="B9" s="14"/>
      <c r="C9" s="3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D7" sqref="D7"/>
    </sheetView>
  </sheetViews>
  <sheetFormatPr baseColWidth="10" defaultRowHeight="15" x14ac:dyDescent="0.25"/>
  <cols>
    <col min="1" max="1" width="31.42578125" customWidth="1"/>
    <col min="2" max="2" width="4" bestFit="1" customWidth="1"/>
    <col min="3" max="3" width="9.28515625" bestFit="1" customWidth="1"/>
    <col min="4" max="6" width="46.42578125" customWidth="1"/>
  </cols>
  <sheetData>
    <row r="1" spans="1:6" x14ac:dyDescent="0.25">
      <c r="A1" t="s">
        <v>26</v>
      </c>
    </row>
    <row r="3" spans="1:6" x14ac:dyDescent="0.25">
      <c r="A3" s="23" t="s">
        <v>4</v>
      </c>
      <c r="B3" s="23"/>
      <c r="C3" s="24" t="s">
        <v>2</v>
      </c>
      <c r="D3" s="24">
        <v>15</v>
      </c>
      <c r="E3" s="24">
        <v>25</v>
      </c>
      <c r="F3" s="24">
        <v>35</v>
      </c>
    </row>
    <row r="4" spans="1:6" x14ac:dyDescent="0.25">
      <c r="A4" s="23" t="s">
        <v>3</v>
      </c>
      <c r="B4" s="23"/>
      <c r="C4" s="24" t="s">
        <v>2</v>
      </c>
      <c r="D4" s="24">
        <v>15</v>
      </c>
      <c r="E4" s="24">
        <v>15</v>
      </c>
      <c r="F4" s="24">
        <v>15</v>
      </c>
    </row>
    <row r="5" spans="1:6" s="29" customFormat="1" ht="60" x14ac:dyDescent="0.25">
      <c r="A5" s="28" t="s">
        <v>27</v>
      </c>
      <c r="B5" s="28"/>
      <c r="C5" s="28"/>
      <c r="D5" s="28" t="s">
        <v>28</v>
      </c>
      <c r="E5" s="28" t="s">
        <v>29</v>
      </c>
      <c r="F5" s="28" t="s">
        <v>30</v>
      </c>
    </row>
    <row r="6" spans="1:6" ht="45" x14ac:dyDescent="0.25">
      <c r="A6" s="23" t="s">
        <v>32</v>
      </c>
      <c r="B6" s="23"/>
      <c r="C6" s="24" t="s">
        <v>11</v>
      </c>
      <c r="D6" s="24">
        <v>2.6</v>
      </c>
      <c r="E6" s="24">
        <v>4</v>
      </c>
      <c r="F6" s="24">
        <v>5.2</v>
      </c>
    </row>
    <row r="7" spans="1:6" ht="45" x14ac:dyDescent="0.25">
      <c r="A7" s="23" t="s">
        <v>31</v>
      </c>
      <c r="B7" s="23"/>
      <c r="C7" s="24" t="s">
        <v>11</v>
      </c>
      <c r="D7" s="24">
        <v>3.3</v>
      </c>
      <c r="E7" s="24">
        <v>4</v>
      </c>
      <c r="F7" s="24">
        <v>5</v>
      </c>
    </row>
    <row r="8" spans="1:6" x14ac:dyDescent="0.25">
      <c r="A8" s="23" t="s">
        <v>33</v>
      </c>
      <c r="B8" s="23"/>
      <c r="C8" s="24" t="s">
        <v>2</v>
      </c>
      <c r="D8" s="25">
        <f>D3/D6</f>
        <v>5.7692307692307692</v>
      </c>
      <c r="E8" s="25">
        <f>E3/E6</f>
        <v>6.25</v>
      </c>
      <c r="F8" s="25">
        <f>F3/F6</f>
        <v>6.7307692307692308</v>
      </c>
    </row>
    <row r="9" spans="1:6" x14ac:dyDescent="0.25">
      <c r="A9" s="23" t="s">
        <v>34</v>
      </c>
      <c r="B9" s="23"/>
      <c r="C9" s="24" t="s">
        <v>2</v>
      </c>
      <c r="D9" s="25">
        <f>D4/D7</f>
        <v>4.5454545454545459</v>
      </c>
      <c r="E9" s="25">
        <f>E4/E7</f>
        <v>3.75</v>
      </c>
      <c r="F9" s="25">
        <f>F4/F7</f>
        <v>3</v>
      </c>
    </row>
    <row r="10" spans="1:6" ht="45" x14ac:dyDescent="0.25">
      <c r="A10" s="23" t="s">
        <v>35</v>
      </c>
      <c r="B10" s="24">
        <v>600</v>
      </c>
      <c r="C10" s="24" t="s">
        <v>25</v>
      </c>
      <c r="D10" s="26">
        <f>D8*$B10/1000</f>
        <v>3.4615384615384612</v>
      </c>
      <c r="E10" s="26">
        <f t="shared" ref="E10:F11" si="0">E8*$B10/1000</f>
        <v>3.75</v>
      </c>
      <c r="F10" s="26">
        <f t="shared" si="0"/>
        <v>4.0384615384615383</v>
      </c>
    </row>
    <row r="11" spans="1:6" ht="45" x14ac:dyDescent="0.25">
      <c r="A11" s="23" t="s">
        <v>36</v>
      </c>
      <c r="B11" s="27">
        <v>400</v>
      </c>
      <c r="C11" s="24" t="s">
        <v>25</v>
      </c>
      <c r="D11" s="26">
        <f>D9*$B11/1000</f>
        <v>1.8181818181818183</v>
      </c>
      <c r="E11" s="26">
        <f t="shared" si="0"/>
        <v>1.5</v>
      </c>
      <c r="F11" s="26">
        <f t="shared" si="0"/>
        <v>1.2</v>
      </c>
    </row>
    <row r="12" spans="1:6" x14ac:dyDescent="0.25">
      <c r="A12" s="23" t="s">
        <v>37</v>
      </c>
      <c r="B12" s="27"/>
      <c r="C12" s="24" t="s">
        <v>25</v>
      </c>
      <c r="D12" s="26">
        <f>SUM(D10:D11)</f>
        <v>5.27972027972028</v>
      </c>
      <c r="E12" s="26">
        <f t="shared" ref="E12:F12" si="1">SUM(E10:E11)</f>
        <v>5.25</v>
      </c>
      <c r="F12" s="26">
        <f t="shared" si="1"/>
        <v>5.2384615384615385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E9"/>
  <sheetViews>
    <sheetView workbookViewId="0">
      <selection activeCell="A13" sqref="A13"/>
    </sheetView>
  </sheetViews>
  <sheetFormatPr baseColWidth="10" defaultRowHeight="15" x14ac:dyDescent="0.25"/>
  <cols>
    <col min="1" max="1" width="65.28515625" bestFit="1" customWidth="1"/>
    <col min="2" max="5" width="18.28515625" customWidth="1"/>
  </cols>
  <sheetData>
    <row r="2" spans="1:5" x14ac:dyDescent="0.25">
      <c r="A2" s="2" t="s">
        <v>50</v>
      </c>
    </row>
    <row r="4" spans="1:5" s="1" customFormat="1" ht="29.25" customHeight="1" x14ac:dyDescent="0.25">
      <c r="A4" s="1" t="s">
        <v>51</v>
      </c>
      <c r="B4" s="1" t="s">
        <v>57</v>
      </c>
      <c r="C4" s="1" t="s">
        <v>57</v>
      </c>
      <c r="D4" s="1" t="s">
        <v>52</v>
      </c>
      <c r="E4" s="1" t="s">
        <v>52</v>
      </c>
    </row>
    <row r="5" spans="1:5" x14ac:dyDescent="0.25">
      <c r="A5" t="s">
        <v>53</v>
      </c>
      <c r="B5">
        <v>5</v>
      </c>
      <c r="C5">
        <v>5</v>
      </c>
      <c r="D5">
        <v>10</v>
      </c>
      <c r="E5">
        <v>10</v>
      </c>
    </row>
    <row r="6" spans="1:5" x14ac:dyDescent="0.25">
      <c r="A6" t="s">
        <v>54</v>
      </c>
      <c r="B6">
        <v>2000</v>
      </c>
      <c r="C6">
        <v>150</v>
      </c>
      <c r="D6">
        <v>2000</v>
      </c>
      <c r="E6">
        <v>150</v>
      </c>
    </row>
    <row r="7" spans="1:5" x14ac:dyDescent="0.25">
      <c r="A7" t="s">
        <v>55</v>
      </c>
      <c r="B7">
        <v>2</v>
      </c>
      <c r="C7">
        <v>2</v>
      </c>
      <c r="D7">
        <v>20</v>
      </c>
      <c r="E7">
        <v>20</v>
      </c>
    </row>
    <row r="8" spans="1:5" x14ac:dyDescent="0.25">
      <c r="A8" t="s">
        <v>56</v>
      </c>
      <c r="B8">
        <v>15</v>
      </c>
      <c r="C8">
        <v>15</v>
      </c>
      <c r="D8">
        <v>15</v>
      </c>
      <c r="E8">
        <v>15</v>
      </c>
    </row>
    <row r="9" spans="1:5" s="2" customFormat="1" x14ac:dyDescent="0.25">
      <c r="A9" s="2" t="s">
        <v>58</v>
      </c>
      <c r="B9" s="17">
        <f>B5*B6/B7/B8</f>
        <v>333.33333333333331</v>
      </c>
      <c r="C9" s="17">
        <f t="shared" ref="C9:E9" si="0">C5*C6/C7/C8</f>
        <v>25</v>
      </c>
      <c r="D9" s="17">
        <f t="shared" si="0"/>
        <v>66.666666666666671</v>
      </c>
      <c r="E9" s="17">
        <f t="shared" si="0"/>
        <v>5</v>
      </c>
    </row>
  </sheetData>
  <pageMargins left="0.7" right="0.7" top="0.78740157499999996" bottom="0.78740157499999996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Heizung</vt:lpstr>
      <vt:lpstr>Warmwasser</vt:lpstr>
      <vt:lpstr>Gegenüberstellung</vt:lpstr>
      <vt:lpstr>Kältemittel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Christof Drexel</dc:creator>
  <cp:lastModifiedBy>Christof Drexel</cp:lastModifiedBy>
  <dcterms:created xsi:type="dcterms:W3CDTF">2018-03-26T08:35:40Z</dcterms:created>
  <dcterms:modified xsi:type="dcterms:W3CDTF">2018-03-28T08:24:27Z</dcterms:modified>
</cp:coreProperties>
</file>