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Sonstige Effizienz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55" i="1" l="1"/>
  <c r="B50" i="1" l="1"/>
  <c r="B49" i="1"/>
  <c r="B48" i="1"/>
  <c r="B51" i="1" l="1"/>
  <c r="B54" i="1" s="1"/>
  <c r="B34" i="1"/>
  <c r="B36" i="1" s="1"/>
  <c r="B38" i="1" s="1"/>
  <c r="B52" i="1" s="1"/>
  <c r="B29" i="1"/>
  <c r="B22" i="1"/>
  <c r="B24" i="1" s="1"/>
  <c r="D5" i="1" l="1"/>
  <c r="D6" i="1"/>
  <c r="D7" i="1"/>
  <c r="D8" i="1"/>
  <c r="D9" i="1"/>
  <c r="D10" i="1"/>
  <c r="D11" i="1"/>
  <c r="B12" i="1" l="1"/>
  <c r="B13" i="1" s="1"/>
  <c r="B15" i="1" s="1"/>
  <c r="B17" i="1" s="1"/>
</calcChain>
</file>

<file path=xl/comments1.xml><?xml version="1.0" encoding="utf-8"?>
<comments xmlns="http://schemas.openxmlformats.org/spreadsheetml/2006/main">
  <authors>
    <author>Christof Drexel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>siehe Effizienz Übersicht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>Relation wie Wohnbau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>siehe Effizienz Übersicht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<sst xmlns="http://schemas.openxmlformats.org/spreadsheetml/2006/main" count="78" uniqueCount="51">
  <si>
    <t>Prozesswärme</t>
  </si>
  <si>
    <t>Gebäude: Errichtung, Beheizung</t>
  </si>
  <si>
    <t>Geschäftliche Mobilität und Güterverkehr</t>
  </si>
  <si>
    <t>TWh pro Jahr</t>
  </si>
  <si>
    <t>Derzeitiger Energiebedarf (Deutschland, 2016)</t>
  </si>
  <si>
    <t>Gas</t>
  </si>
  <si>
    <t>Öl</t>
  </si>
  <si>
    <t>Biomasse</t>
  </si>
  <si>
    <t>Fernwärme</t>
  </si>
  <si>
    <t>Kohle</t>
  </si>
  <si>
    <t>Strom direkt</t>
  </si>
  <si>
    <t>Durchschnittliche, spezifische Emission für derzeitigen Mix</t>
  </si>
  <si>
    <t>Sonstige</t>
  </si>
  <si>
    <t>Derzeitiger Mix an Energieträgern (nach Verbrauch):</t>
  </si>
  <si>
    <t xml:space="preserve">CO2-Emission des Energieträgers in g pro kWh </t>
  </si>
  <si>
    <t>g pro kWh Prozesswärme</t>
  </si>
  <si>
    <t>Emission Prozesswärme gesamt</t>
  </si>
  <si>
    <t>Tonnen CO2</t>
  </si>
  <si>
    <t xml:space="preserve"> -</t>
  </si>
  <si>
    <t xml:space="preserve">Emission Prozesswärme </t>
  </si>
  <si>
    <t>Tonnen CO2 pro Person und Jahr</t>
  </si>
  <si>
    <t>Angesetztes Einsparpotenzial, relativ</t>
  </si>
  <si>
    <t>Angesetztes Einsparpotenzial Prozesswärme gesamt</t>
  </si>
  <si>
    <t>Emission Gebäudewärme, Nichtwohnbau</t>
  </si>
  <si>
    <t>Zuschlag Errichtung der Gebäude</t>
  </si>
  <si>
    <t>Emission Gebäude, Nichtwohnbau gesamt</t>
  </si>
  <si>
    <t>Emission Mobilität und Güterverkehr, ohne privaten Verkehr, ohne privates Fliegen</t>
  </si>
  <si>
    <t>Angesetztes Einsparpotenzial Mobilität und Güterverkehr gesamt</t>
  </si>
  <si>
    <t>g CO2 pro kWh</t>
  </si>
  <si>
    <t>Emission Elektrische Energie sonstige Bereiche</t>
  </si>
  <si>
    <t>Tonnen CO2 pro Jahr</t>
  </si>
  <si>
    <t>Emission Elektrische Energie sonstige Bereiche, pro Person</t>
  </si>
  <si>
    <t>Gesamter Nettostrombedarf in Deutschland (2014)</t>
  </si>
  <si>
    <t>davon Haushaltsstrom und elektrische Energie für Gebäudewärme, Prozesswärme und Verkehr</t>
  </si>
  <si>
    <t>Einwohner Deutschland (2014)</t>
  </si>
  <si>
    <t>Spezifische Emission, Deutschland (2014)</t>
  </si>
  <si>
    <t>Elektrische Energie, gesamt</t>
  </si>
  <si>
    <t>davon:</t>
  </si>
  <si>
    <t>Lüftung und Klima</t>
  </si>
  <si>
    <t>IT und Beleuchtung</t>
  </si>
  <si>
    <t>Verbleibende Elektrische Energie in den sonstigen Bereichen (Industrie, Handel und Gewerbe, Landwirtschaft und öffentlicher Bereich)</t>
  </si>
  <si>
    <t>Industrielle Prozesse (Kälteerzeugung, Pumpen, Druckluft, etc.)</t>
  </si>
  <si>
    <t>Einwohner Deutschland (2016)</t>
  </si>
  <si>
    <t>Einsparpotenziale:</t>
  </si>
  <si>
    <t>Einsparung absolut:</t>
  </si>
  <si>
    <t>Einsparung Elektrische Energie sonstige Bereiche gesamt</t>
  </si>
  <si>
    <t>Einsparung Elektrische Energie, relativ</t>
  </si>
  <si>
    <t>Gesamtes Einsparpotenzial aller Bereiche Sonstige Effizienz</t>
  </si>
  <si>
    <t>Angesetztes Einsparpotenzial Gebäude gesamt</t>
  </si>
  <si>
    <t>Quellen: siehe Buch, Anhang, Datenquellen</t>
  </si>
  <si>
    <t>Einsparung über alle Bereich, relativ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</si>
</sst>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9" fontId="0" fillId="0" borderId="0" xfId="1" applyFont="1"/>
    <xf numFmtId="0" fontId="2" fillId="0" borderId="0" xfId="0" applyFont="1"/>
    <xf numFmtId="0" fontId="3" fillId="0" borderId="0" xfId="0" applyFont="1" applyBorder="1"/>
    <xf numFmtId="0" fontId="0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/>
    <xf numFmtId="164" fontId="0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2" fontId="0" fillId="0" borderId="0" xfId="0" applyNumberFormat="1" applyFont="1"/>
    <xf numFmtId="0" fontId="2" fillId="0" borderId="0" xfId="0" applyFont="1" applyAlignment="1">
      <alignment wrapText="1"/>
    </xf>
    <xf numFmtId="2" fontId="2" fillId="0" borderId="0" xfId="0" applyNumberFormat="1" applyFont="1"/>
    <xf numFmtId="9" fontId="0" fillId="0" borderId="0" xfId="0" applyNumberFormat="1" applyFont="1"/>
    <xf numFmtId="1" fontId="0" fillId="0" borderId="0" xfId="0" applyNumberFormat="1" applyFont="1"/>
    <xf numFmtId="165" fontId="0" fillId="0" borderId="0" xfId="0" applyNumberFormat="1" applyFont="1"/>
    <xf numFmtId="4" fontId="0" fillId="0" borderId="0" xfId="0" applyNumberFormat="1" applyFont="1"/>
    <xf numFmtId="4" fontId="2" fillId="0" borderId="0" xfId="0" applyNumberFormat="1" applyFont="1"/>
    <xf numFmtId="9" fontId="0" fillId="0" borderId="0" xfId="0" applyNumberFormat="1"/>
    <xf numFmtId="9" fontId="4" fillId="0" borderId="0" xfId="1" applyFont="1"/>
    <xf numFmtId="2" fontId="7" fillId="0" borderId="0" xfId="0" applyNumberFormat="1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57"/>
  <sheetViews>
    <sheetView tabSelected="1" workbookViewId="0">
      <selection activeCell="A57" sqref="A57"/>
    </sheetView>
  </sheetViews>
  <sheetFormatPr baseColWidth="10" defaultRowHeight="15" x14ac:dyDescent="0.25"/>
  <cols>
    <col min="1" max="1" width="58.42578125" bestFit="1" customWidth="1"/>
    <col min="2" max="2" width="11.5703125" bestFit="1" customWidth="1"/>
    <col min="3" max="3" width="30" bestFit="1" customWidth="1"/>
    <col min="4" max="4" width="6.28515625" bestFit="1" customWidth="1"/>
    <col min="5" max="5" width="17" bestFit="1" customWidth="1"/>
    <col min="6" max="6" width="17.85546875" bestFit="1" customWidth="1"/>
  </cols>
  <sheetData>
    <row r="2" spans="1:6" x14ac:dyDescent="0.25">
      <c r="A2" s="2" t="s">
        <v>0</v>
      </c>
    </row>
    <row r="3" spans="1:6" x14ac:dyDescent="0.25">
      <c r="A3" t="s">
        <v>4</v>
      </c>
      <c r="B3">
        <v>478</v>
      </c>
      <c r="C3" t="s">
        <v>3</v>
      </c>
    </row>
    <row r="4" spans="1:6" ht="30" x14ac:dyDescent="0.25">
      <c r="A4" s="3" t="s">
        <v>13</v>
      </c>
      <c r="B4" s="4"/>
      <c r="C4" s="5" t="s">
        <v>14</v>
      </c>
      <c r="D4" s="6"/>
      <c r="E4" s="5"/>
      <c r="F4" s="7"/>
    </row>
    <row r="5" spans="1:6" x14ac:dyDescent="0.25">
      <c r="A5" s="7" t="s">
        <v>5</v>
      </c>
      <c r="B5" s="1">
        <v>0.44</v>
      </c>
      <c r="C5" s="7">
        <v>241</v>
      </c>
      <c r="D5" s="9">
        <f>B5*C5</f>
        <v>106.04</v>
      </c>
      <c r="E5" s="8"/>
    </row>
    <row r="6" spans="1:6" x14ac:dyDescent="0.25">
      <c r="A6" s="7" t="s">
        <v>9</v>
      </c>
      <c r="B6" s="1">
        <v>0.22</v>
      </c>
      <c r="C6" s="7">
        <v>440</v>
      </c>
      <c r="D6" s="9">
        <f>B6*C6</f>
        <v>96.8</v>
      </c>
      <c r="E6" s="8"/>
    </row>
    <row r="7" spans="1:6" x14ac:dyDescent="0.25">
      <c r="A7" s="7" t="s">
        <v>8</v>
      </c>
      <c r="B7" s="1">
        <v>0.1</v>
      </c>
      <c r="C7" s="7">
        <v>315</v>
      </c>
      <c r="D7" s="9">
        <f>B7*C7</f>
        <v>31.5</v>
      </c>
      <c r="E7" s="8"/>
    </row>
    <row r="8" spans="1:6" x14ac:dyDescent="0.25">
      <c r="A8" s="7" t="s">
        <v>10</v>
      </c>
      <c r="B8" s="1">
        <v>0.09</v>
      </c>
      <c r="C8" s="7">
        <v>517</v>
      </c>
      <c r="D8" s="9">
        <f>B8*C8</f>
        <v>46.53</v>
      </c>
      <c r="E8" s="8"/>
    </row>
    <row r="9" spans="1:6" x14ac:dyDescent="0.25">
      <c r="A9" s="7" t="s">
        <v>6</v>
      </c>
      <c r="B9" s="1">
        <v>7.0000000000000007E-2</v>
      </c>
      <c r="C9" s="7">
        <v>313</v>
      </c>
      <c r="D9" s="9">
        <f>B9*C9</f>
        <v>21.910000000000004</v>
      </c>
      <c r="E9" s="8"/>
    </row>
    <row r="10" spans="1:6" x14ac:dyDescent="0.25">
      <c r="A10" s="7" t="s">
        <v>7</v>
      </c>
      <c r="B10" s="1">
        <v>0.04</v>
      </c>
      <c r="C10" s="7">
        <v>28</v>
      </c>
      <c r="D10" s="9">
        <f>B10*C10</f>
        <v>1.1200000000000001</v>
      </c>
      <c r="E10" s="8"/>
    </row>
    <row r="11" spans="1:6" x14ac:dyDescent="0.25">
      <c r="A11" s="7" t="s">
        <v>12</v>
      </c>
      <c r="B11" s="1">
        <v>0.04</v>
      </c>
      <c r="C11" s="7">
        <v>315</v>
      </c>
      <c r="D11" s="9">
        <f>B11*C11</f>
        <v>12.6</v>
      </c>
      <c r="E11" s="8"/>
    </row>
    <row r="12" spans="1:6" x14ac:dyDescent="0.25">
      <c r="A12" s="10" t="s">
        <v>11</v>
      </c>
      <c r="B12" s="11">
        <f>SUM(D5:D11)</f>
        <v>316.50000000000006</v>
      </c>
      <c r="C12" s="12" t="s">
        <v>15</v>
      </c>
      <c r="D12" s="12"/>
      <c r="E12" s="12"/>
    </row>
    <row r="13" spans="1:6" s="7" customFormat="1" x14ac:dyDescent="0.25">
      <c r="A13" s="13" t="s">
        <v>16</v>
      </c>
      <c r="B13" s="14">
        <f>B3*B12/1000000*1000000000</f>
        <v>151287000.00000003</v>
      </c>
      <c r="C13" s="7" t="s">
        <v>17</v>
      </c>
      <c r="F13"/>
    </row>
    <row r="14" spans="1:6" s="7" customFormat="1" x14ac:dyDescent="0.25">
      <c r="A14" s="13" t="s">
        <v>42</v>
      </c>
      <c r="B14" s="14">
        <v>82500000</v>
      </c>
      <c r="C14" s="7" t="s">
        <v>18</v>
      </c>
      <c r="F14"/>
    </row>
    <row r="15" spans="1:6" s="7" customFormat="1" x14ac:dyDescent="0.25">
      <c r="A15" s="16" t="s">
        <v>19</v>
      </c>
      <c r="B15" s="17">
        <f>B13/B14</f>
        <v>1.8337818181818186</v>
      </c>
      <c r="C15" s="2" t="s">
        <v>20</v>
      </c>
      <c r="F15"/>
    </row>
    <row r="16" spans="1:6" s="7" customFormat="1" x14ac:dyDescent="0.25">
      <c r="A16" s="13" t="s">
        <v>21</v>
      </c>
      <c r="B16" s="1">
        <v>0.4</v>
      </c>
    </row>
    <row r="17" spans="1:3" s="7" customFormat="1" x14ac:dyDescent="0.25">
      <c r="A17" s="16" t="s">
        <v>22</v>
      </c>
      <c r="B17" s="17">
        <f>B15*B16</f>
        <v>0.73351272727272754</v>
      </c>
      <c r="C17" s="2" t="s">
        <v>20</v>
      </c>
    </row>
    <row r="18" spans="1:3" s="7" customFormat="1" x14ac:dyDescent="0.25">
      <c r="A18" s="13"/>
      <c r="B18" s="15"/>
    </row>
    <row r="19" spans="1:3" s="7" customFormat="1" x14ac:dyDescent="0.25">
      <c r="A19" s="2" t="s">
        <v>1</v>
      </c>
      <c r="B19" s="15"/>
    </row>
    <row r="20" spans="1:3" s="7" customFormat="1" x14ac:dyDescent="0.25">
      <c r="A20" s="13" t="s">
        <v>23</v>
      </c>
      <c r="B20" s="15">
        <v>0.86</v>
      </c>
      <c r="C20" s="7" t="s">
        <v>20</v>
      </c>
    </row>
    <row r="21" spans="1:3" s="7" customFormat="1" x14ac:dyDescent="0.25">
      <c r="A21" s="13" t="s">
        <v>24</v>
      </c>
      <c r="B21" s="18">
        <v>0.15</v>
      </c>
    </row>
    <row r="22" spans="1:3" x14ac:dyDescent="0.25">
      <c r="A22" s="16" t="s">
        <v>25</v>
      </c>
      <c r="B22" s="17">
        <f>B20*(1+B21)</f>
        <v>0.98899999999999988</v>
      </c>
      <c r="C22" s="2" t="s">
        <v>20</v>
      </c>
    </row>
    <row r="23" spans="1:3" x14ac:dyDescent="0.25">
      <c r="A23" s="13" t="s">
        <v>21</v>
      </c>
      <c r="B23" s="1">
        <v>0.6</v>
      </c>
      <c r="C23" s="7"/>
    </row>
    <row r="24" spans="1:3" x14ac:dyDescent="0.25">
      <c r="A24" s="16" t="s">
        <v>48</v>
      </c>
      <c r="B24" s="17">
        <f>B22*B23</f>
        <v>0.59339999999999993</v>
      </c>
      <c r="C24" s="2" t="s">
        <v>20</v>
      </c>
    </row>
    <row r="26" spans="1:3" x14ac:dyDescent="0.25">
      <c r="A26" s="2" t="s">
        <v>2</v>
      </c>
      <c r="B26" s="15"/>
      <c r="C26" s="7"/>
    </row>
    <row r="27" spans="1:3" ht="30" x14ac:dyDescent="0.25">
      <c r="A27" s="13" t="s">
        <v>26</v>
      </c>
      <c r="B27" s="15">
        <v>1.08</v>
      </c>
      <c r="C27" s="7" t="s">
        <v>20</v>
      </c>
    </row>
    <row r="28" spans="1:3" x14ac:dyDescent="0.25">
      <c r="A28" s="13" t="s">
        <v>21</v>
      </c>
      <c r="B28" s="1">
        <v>0.5</v>
      </c>
      <c r="C28" s="7"/>
    </row>
    <row r="29" spans="1:3" ht="30" x14ac:dyDescent="0.25">
      <c r="A29" s="16" t="s">
        <v>27</v>
      </c>
      <c r="B29" s="17">
        <f>B27*B28</f>
        <v>0.54</v>
      </c>
      <c r="C29" s="2" t="s">
        <v>20</v>
      </c>
    </row>
    <row r="31" spans="1:3" x14ac:dyDescent="0.25">
      <c r="A31" s="2" t="s">
        <v>36</v>
      </c>
      <c r="B31" s="15"/>
      <c r="C31" s="7"/>
    </row>
    <row r="32" spans="1:3" x14ac:dyDescent="0.25">
      <c r="A32" s="7" t="s">
        <v>32</v>
      </c>
      <c r="B32" s="19">
        <v>524</v>
      </c>
      <c r="C32" s="7" t="s">
        <v>3</v>
      </c>
    </row>
    <row r="33" spans="1:3" s="7" customFormat="1" ht="30" x14ac:dyDescent="0.25">
      <c r="A33" s="13" t="s">
        <v>33</v>
      </c>
      <c r="B33" s="19">
        <v>199</v>
      </c>
      <c r="C33" s="7" t="s">
        <v>3</v>
      </c>
    </row>
    <row r="34" spans="1:3" s="7" customFormat="1" ht="45" x14ac:dyDescent="0.25">
      <c r="A34" s="13" t="s">
        <v>40</v>
      </c>
      <c r="B34" s="19">
        <f>B32-B33</f>
        <v>325</v>
      </c>
      <c r="C34" s="7" t="s">
        <v>3</v>
      </c>
    </row>
    <row r="35" spans="1:3" s="7" customFormat="1" x14ac:dyDescent="0.25">
      <c r="A35" s="13" t="s">
        <v>35</v>
      </c>
      <c r="B35" s="19">
        <v>600</v>
      </c>
      <c r="C35" s="7" t="s">
        <v>28</v>
      </c>
    </row>
    <row r="36" spans="1:3" s="7" customFormat="1" x14ac:dyDescent="0.25">
      <c r="A36" s="13" t="s">
        <v>29</v>
      </c>
      <c r="B36" s="14">
        <f>B34*B35*1000</f>
        <v>195000000</v>
      </c>
      <c r="C36" s="7" t="s">
        <v>30</v>
      </c>
    </row>
    <row r="37" spans="1:3" s="7" customFormat="1" x14ac:dyDescent="0.25">
      <c r="A37" s="13" t="s">
        <v>34</v>
      </c>
      <c r="B37" s="14">
        <v>81200000</v>
      </c>
      <c r="C37" s="7" t="s">
        <v>18</v>
      </c>
    </row>
    <row r="38" spans="1:3" s="7" customFormat="1" ht="15" customHeight="1" x14ac:dyDescent="0.25">
      <c r="A38" s="16" t="s">
        <v>31</v>
      </c>
      <c r="B38" s="22">
        <f>B36/B37</f>
        <v>2.4014778325123154</v>
      </c>
      <c r="C38" s="2" t="s">
        <v>30</v>
      </c>
    </row>
    <row r="39" spans="1:3" s="7" customFormat="1" ht="15" customHeight="1" x14ac:dyDescent="0.25">
      <c r="A39" s="10" t="s">
        <v>37</v>
      </c>
      <c r="B39" s="20"/>
    </row>
    <row r="40" spans="1:3" s="7" customFormat="1" ht="15" customHeight="1" x14ac:dyDescent="0.25">
      <c r="A40" s="13" t="s">
        <v>38</v>
      </c>
      <c r="B40" s="21">
        <v>0.8</v>
      </c>
      <c r="C40" s="7" t="s">
        <v>30</v>
      </c>
    </row>
    <row r="41" spans="1:3" s="7" customFormat="1" ht="15" customHeight="1" x14ac:dyDescent="0.25">
      <c r="A41" s="13" t="s">
        <v>39</v>
      </c>
      <c r="B41" s="21">
        <v>1</v>
      </c>
      <c r="C41" s="7" t="s">
        <v>30</v>
      </c>
    </row>
    <row r="42" spans="1:3" x14ac:dyDescent="0.25">
      <c r="A42" s="7" t="s">
        <v>41</v>
      </c>
      <c r="B42" s="15">
        <v>0.6</v>
      </c>
      <c r="C42" s="7" t="s">
        <v>30</v>
      </c>
    </row>
    <row r="43" spans="1:3" x14ac:dyDescent="0.25">
      <c r="A43" s="12" t="s">
        <v>43</v>
      </c>
      <c r="B43" s="15"/>
      <c r="C43" s="7"/>
    </row>
    <row r="44" spans="1:3" x14ac:dyDescent="0.25">
      <c r="A44" s="13" t="s">
        <v>38</v>
      </c>
      <c r="B44" s="18">
        <v>0.5</v>
      </c>
      <c r="C44" s="7"/>
    </row>
    <row r="45" spans="1:3" x14ac:dyDescent="0.25">
      <c r="A45" s="13" t="s">
        <v>39</v>
      </c>
      <c r="B45" s="18">
        <v>0.3</v>
      </c>
      <c r="C45" s="7"/>
    </row>
    <row r="46" spans="1:3" x14ac:dyDescent="0.25">
      <c r="A46" s="7" t="s">
        <v>41</v>
      </c>
      <c r="B46" s="23">
        <v>0.67</v>
      </c>
      <c r="C46" s="7"/>
    </row>
    <row r="47" spans="1:3" x14ac:dyDescent="0.25">
      <c r="A47" s="12" t="s">
        <v>44</v>
      </c>
    </row>
    <row r="48" spans="1:3" x14ac:dyDescent="0.25">
      <c r="A48" s="13" t="s">
        <v>38</v>
      </c>
      <c r="B48" s="15">
        <f>B40*B44</f>
        <v>0.4</v>
      </c>
      <c r="C48" s="7" t="s">
        <v>30</v>
      </c>
    </row>
    <row r="49" spans="1:3" x14ac:dyDescent="0.25">
      <c r="A49" s="13" t="s">
        <v>39</v>
      </c>
      <c r="B49" s="15">
        <f>B41*B45</f>
        <v>0.3</v>
      </c>
      <c r="C49" s="7" t="s">
        <v>30</v>
      </c>
    </row>
    <row r="50" spans="1:3" x14ac:dyDescent="0.25">
      <c r="A50" s="7" t="s">
        <v>41</v>
      </c>
      <c r="B50" s="15">
        <f>B42*B46</f>
        <v>0.40200000000000002</v>
      </c>
      <c r="C50" s="7" t="s">
        <v>30</v>
      </c>
    </row>
    <row r="51" spans="1:3" x14ac:dyDescent="0.25">
      <c r="A51" s="2" t="s">
        <v>45</v>
      </c>
      <c r="B51" s="25">
        <f>SUM(B48:B50)</f>
        <v>1.1019999999999999</v>
      </c>
      <c r="C51" s="2" t="s">
        <v>30</v>
      </c>
    </row>
    <row r="52" spans="1:3" x14ac:dyDescent="0.25">
      <c r="A52" t="s">
        <v>46</v>
      </c>
      <c r="B52" s="24">
        <f>B51/B38</f>
        <v>0.4588841025641025</v>
      </c>
    </row>
    <row r="54" spans="1:3" s="2" customFormat="1" x14ac:dyDescent="0.25">
      <c r="A54" s="2" t="s">
        <v>47</v>
      </c>
      <c r="B54" s="17">
        <f>B17+B24+B29+B51</f>
        <v>2.9689127272727274</v>
      </c>
      <c r="C54" s="2" t="s">
        <v>30</v>
      </c>
    </row>
    <row r="55" spans="1:3" x14ac:dyDescent="0.25">
      <c r="A55" t="s">
        <v>50</v>
      </c>
      <c r="B55" s="24">
        <f>B54/(B15+B22+B27+B38)</f>
        <v>0.47093757106686335</v>
      </c>
    </row>
    <row r="56" spans="1:3" x14ac:dyDescent="0.25">
      <c r="B56" s="24"/>
    </row>
    <row r="57" spans="1:3" x14ac:dyDescent="0.25">
      <c r="A57" t="s">
        <v>49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Sonstige Effizienz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 Drexel</dc:creator>
  <cp:lastModifiedBy>Christof Drexel</cp:lastModifiedBy>
  <dcterms:created xsi:type="dcterms:W3CDTF">2018-03-28T08:48:47Z</dcterms:created>
  <dcterms:modified xsi:type="dcterms:W3CDTF">2018-03-28T13:49:26Z</dcterms:modified>
</cp:coreProperties>
</file>